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kinar\Desktop\za brisanje\"/>
    </mc:Choice>
  </mc:AlternateContent>
  <xr:revisionPtr revIDLastSave="0" documentId="13_ncr:1_{0D6693BF-E4FB-43C2-9FEE-44D5ABDD6302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C9" i="1"/>
  <c r="C7" i="1" s="1"/>
  <c r="C10" i="1" s="1"/>
  <c r="C13" i="1" l="1"/>
  <c r="C24" i="1"/>
  <c r="C11" i="1" s="1"/>
  <c r="D7" i="1" l="1"/>
  <c r="D11" i="1" s="1"/>
  <c r="D10" i="1" l="1"/>
  <c r="D12" i="1"/>
  <c r="C14" i="1" l="1"/>
  <c r="C16" i="1" s="1"/>
  <c r="C15" i="1" l="1"/>
  <c r="D14" i="1"/>
  <c r="D16" i="1" s="1"/>
  <c r="D15" i="1" l="1"/>
</calcChain>
</file>

<file path=xl/sharedStrings.xml><?xml version="1.0" encoding="utf-8"?>
<sst xmlns="http://schemas.openxmlformats.org/spreadsheetml/2006/main" count="15" uniqueCount="15">
  <si>
    <t>OSNOVICA</t>
  </si>
  <si>
    <t>PIO</t>
  </si>
  <si>
    <t>ZDRAVSTVENO</t>
  </si>
  <si>
    <t>POREZ</t>
  </si>
  <si>
    <t>%</t>
  </si>
  <si>
    <t>UKUPNI DOPRINOSI I POREZ</t>
  </si>
  <si>
    <t>NETO</t>
  </si>
  <si>
    <t>BESTERETNI IZNOS</t>
  </si>
  <si>
    <t>OPCIJA 1</t>
  </si>
  <si>
    <t>OPCIJA 2</t>
  </si>
  <si>
    <t xml:space="preserve">NORMIRANI TROSAK </t>
  </si>
  <si>
    <t>OSNOVICA PO CLANU 35B ZDSO</t>
  </si>
  <si>
    <t>MAKSIMALNI IZNOS ZA OBRACUN DOPRINOSA 2023. GODINA</t>
  </si>
  <si>
    <t>MINIMALNI  IZNOS ZA OBRACUN DOPRINOSA 2023. GODINA</t>
  </si>
  <si>
    <t>UKUPNI PRILIV (3 MESECA)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</si>
</sst>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D83E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9D83E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9D83E9"/>
      </top>
      <bottom style="thin">
        <color rgb="FF9D83E9"/>
      </bottom>
      <diagonal/>
    </border>
    <border>
      <left/>
      <right style="thin">
        <color rgb="FF9D83E9"/>
      </right>
      <top/>
      <bottom/>
      <diagonal/>
    </border>
    <border>
      <left/>
      <right style="thin">
        <color rgb="FF9D83E9"/>
      </right>
      <top/>
      <bottom style="thin">
        <color rgb="FF9D83E9"/>
      </bottom>
      <diagonal/>
    </border>
    <border>
      <left/>
      <right style="thin">
        <color rgb="FF9D83E9"/>
      </right>
      <top/>
      <bottom style="thin">
        <color theme="0"/>
      </bottom>
      <diagonal/>
    </border>
    <border>
      <left/>
      <right style="thin">
        <color rgb="FF9D83E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D83E9"/>
      </right>
      <top style="thin">
        <color theme="0"/>
      </top>
      <bottom style="thin">
        <color theme="0"/>
      </bottom>
      <diagonal/>
    </border>
    <border>
      <left/>
      <right/>
      <top style="thin">
        <color rgb="FF9D83E9"/>
      </top>
      <bottom/>
      <diagonal/>
    </border>
    <border>
      <left style="thin">
        <color rgb="FF9D83E9"/>
      </left>
      <right style="thin">
        <color rgb="FF9D83E9"/>
      </right>
      <top style="thin">
        <color indexed="64"/>
      </top>
      <bottom/>
      <diagonal/>
    </border>
    <border>
      <left style="thin">
        <color rgb="FF9D83E9"/>
      </left>
      <right style="thin">
        <color rgb="FF9D83E9"/>
      </right>
      <top/>
      <bottom/>
      <diagonal/>
    </border>
    <border>
      <left style="thin">
        <color rgb="FF9D83E9"/>
      </left>
      <right style="thin">
        <color rgb="FF9D83E9"/>
      </right>
      <top/>
      <bottom style="thin">
        <color rgb="FF9D83E9"/>
      </bottom>
      <diagonal/>
    </border>
    <border>
      <left style="thin">
        <color rgb="FF9D83E9"/>
      </left>
      <right style="thin">
        <color rgb="FF9D83E9"/>
      </right>
      <top style="thin">
        <color rgb="FF9D83E9"/>
      </top>
      <bottom style="thin">
        <color rgb="FF9D83E9"/>
      </bottom>
      <diagonal/>
    </border>
    <border>
      <left/>
      <right style="thin">
        <color rgb="FF9D83E9"/>
      </right>
      <top style="thin">
        <color rgb="FF9D83E9"/>
      </top>
      <bottom/>
      <diagonal/>
    </border>
    <border>
      <left style="thin">
        <color rgb="FF9D83E9"/>
      </left>
      <right style="thin">
        <color rgb="FF9D83E9"/>
      </right>
      <top style="thin">
        <color rgb="FF9D83E9"/>
      </top>
      <bottom/>
      <diagonal/>
    </border>
    <border>
      <left style="double">
        <color rgb="FF9D83E9"/>
      </left>
      <right/>
      <top style="double">
        <color rgb="FF9D83E9"/>
      </top>
      <bottom style="double">
        <color rgb="FF9D83E9"/>
      </bottom>
      <diagonal/>
    </border>
    <border>
      <left/>
      <right style="thin">
        <color rgb="FF9D83E9"/>
      </right>
      <top style="double">
        <color rgb="FF9D83E9"/>
      </top>
      <bottom style="double">
        <color rgb="FF9D83E9"/>
      </bottom>
      <diagonal/>
    </border>
    <border>
      <left style="thin">
        <color rgb="FF9D83E9"/>
      </left>
      <right style="thin">
        <color rgb="FF9D83E9"/>
      </right>
      <top style="double">
        <color rgb="FF9D83E9"/>
      </top>
      <bottom style="double">
        <color rgb="FF9D83E9"/>
      </bottom>
      <diagonal/>
    </border>
    <border>
      <left/>
      <right style="double">
        <color rgb="FF9D83E9"/>
      </right>
      <top style="double">
        <color rgb="FF9D83E9"/>
      </top>
      <bottom style="double">
        <color rgb="FF9D83E9"/>
      </bottom>
      <diagonal/>
    </border>
    <border>
      <left/>
      <right/>
      <top/>
      <bottom style="double">
        <color rgb="FF9D83E9"/>
      </bottom>
      <diagonal/>
    </border>
    <border>
      <left style="double">
        <color rgb="FF9D83E9"/>
      </left>
      <right/>
      <top/>
      <bottom/>
      <diagonal/>
    </border>
    <border>
      <left style="medium">
        <color indexed="64"/>
      </left>
      <right style="double">
        <color rgb="FF9D83E9"/>
      </right>
      <top style="double">
        <color rgb="FF9D83E9"/>
      </top>
      <bottom style="double">
        <color rgb="FF9D83E9"/>
      </bottom>
      <diagonal/>
    </border>
    <border>
      <left/>
      <right/>
      <top style="double">
        <color rgb="FF9D83E9"/>
      </top>
      <bottom style="double">
        <color rgb="FF9D83E9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/>
    <xf numFmtId="4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7" xfId="0" applyFont="1" applyFill="1" applyBorder="1"/>
    <xf numFmtId="0" fontId="1" fillId="0" borderId="6" xfId="0" applyFont="1" applyBorder="1"/>
    <xf numFmtId="4" fontId="1" fillId="0" borderId="6" xfId="0" applyNumberFormat="1" applyFont="1" applyBorder="1" applyAlignment="1">
      <alignment horizontal="center"/>
    </xf>
    <xf numFmtId="40" fontId="2" fillId="0" borderId="8" xfId="0" applyNumberFormat="1" applyFont="1" applyBorder="1" applyAlignment="1">
      <alignment horizontal="center"/>
    </xf>
    <xf numFmtId="40" fontId="2" fillId="0" borderId="0" xfId="0" applyNumberFormat="1" applyFont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0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/>
    <xf numFmtId="4" fontId="1" fillId="0" borderId="16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0" fontId="2" fillId="0" borderId="18" xfId="0" applyNumberFormat="1" applyFont="1" applyBorder="1" applyAlignment="1">
      <alignment horizontal="center"/>
    </xf>
    <xf numFmtId="40" fontId="2" fillId="0" borderId="16" xfId="0" applyNumberFormat="1" applyFont="1" applyBorder="1" applyAlignment="1">
      <alignment horizontal="center"/>
    </xf>
    <xf numFmtId="0" fontId="4" fillId="2" borderId="6" xfId="0" applyFont="1" applyFill="1" applyBorder="1"/>
    <xf numFmtId="40" fontId="2" fillId="0" borderId="17" xfId="0" applyNumberFormat="1" applyFont="1" applyBorder="1" applyAlignment="1">
      <alignment horizontal="center"/>
    </xf>
    <xf numFmtId="0" fontId="1" fillId="0" borderId="14" xfId="0" applyFont="1" applyBorder="1"/>
    <xf numFmtId="9" fontId="1" fillId="0" borderId="19" xfId="0" applyNumberFormat="1" applyFont="1" applyBorder="1"/>
    <xf numFmtId="40" fontId="2" fillId="0" borderId="20" xfId="0" applyNumberFormat="1" applyFont="1" applyBorder="1" applyAlignment="1">
      <alignment horizontal="center"/>
    </xf>
    <xf numFmtId="0" fontId="1" fillId="4" borderId="21" xfId="0" applyFont="1" applyFill="1" applyBorder="1"/>
    <xf numFmtId="9" fontId="1" fillId="4" borderId="22" xfId="0" applyNumberFormat="1" applyFont="1" applyFill="1" applyBorder="1"/>
    <xf numFmtId="4" fontId="1" fillId="4" borderId="23" xfId="0" applyNumberFormat="1" applyFont="1" applyFill="1" applyBorder="1" applyAlignment="1">
      <alignment horizontal="center"/>
    </xf>
    <xf numFmtId="4" fontId="1" fillId="4" borderId="24" xfId="0" applyNumberFormat="1" applyFont="1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4" fontId="0" fillId="0" borderId="26" xfId="0" applyNumberFormat="1" applyBorder="1"/>
    <xf numFmtId="4" fontId="3" fillId="3" borderId="28" xfId="0" applyNumberFormat="1" applyFont="1" applyFill="1" applyBorder="1" applyAlignment="1" applyProtection="1">
      <alignment horizontal="center"/>
      <protection locked="0"/>
    </xf>
    <xf numFmtId="0" fontId="5" fillId="2" borderId="27" xfId="0" applyFont="1" applyFill="1" applyBorder="1"/>
    <xf numFmtId="10" fontId="1" fillId="5" borderId="11" xfId="0" applyNumberFormat="1" applyFont="1" applyFill="1" applyBorder="1"/>
    <xf numFmtId="10" fontId="1" fillId="5" borderId="12" xfId="0" applyNumberFormat="1" applyFont="1" applyFill="1" applyBorder="1"/>
    <xf numFmtId="9" fontId="1" fillId="5" borderId="13" xfId="0" applyNumberFormat="1" applyFont="1" applyFill="1" applyBorder="1"/>
    <xf numFmtId="9" fontId="1" fillId="5" borderId="10" xfId="0" applyNumberFormat="1" applyFont="1" applyFill="1" applyBorder="1"/>
    <xf numFmtId="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83E9"/>
      <color rgb="FFC580EC"/>
      <color rgb="FF9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showGridLines="0" tabSelected="1" workbookViewId="0">
      <selection activeCell="B2" sqref="B2"/>
    </sheetView>
  </sheetViews>
  <sheetFormatPr defaultColWidth="8.88671875" defaultRowHeight="14.4" x14ac:dyDescent="0.3"/>
  <cols>
    <col min="1" max="1" width="36.88671875" customWidth="1"/>
    <col min="2" max="2" width="23" style="1" customWidth="1"/>
    <col min="3" max="3" width="39.109375" customWidth="1"/>
    <col min="4" max="4" width="37.33203125" customWidth="1"/>
    <col min="6" max="6" width="13.109375" customWidth="1"/>
    <col min="8" max="8" width="10.109375" bestFit="1" customWidth="1"/>
    <col min="9" max="9" width="9.109375" bestFit="1" customWidth="1"/>
    <col min="10" max="10" width="14" customWidth="1"/>
    <col min="11" max="11" width="11.88671875" customWidth="1"/>
  </cols>
  <sheetData>
    <row r="1" spans="1:11" ht="15" thickBot="1" x14ac:dyDescent="0.35">
      <c r="A1" s="45"/>
      <c r="B1" s="46"/>
    </row>
    <row r="2" spans="1:11" ht="21.9" customHeight="1" thickTop="1" thickBot="1" x14ac:dyDescent="0.45">
      <c r="A2" s="49" t="s">
        <v>14</v>
      </c>
      <c r="B2" s="48">
        <v>150000</v>
      </c>
      <c r="C2" s="47"/>
      <c r="D2" s="2"/>
      <c r="F2" s="2"/>
    </row>
    <row r="3" spans="1:11" ht="15" thickTop="1" x14ac:dyDescent="0.3">
      <c r="B3" s="3"/>
      <c r="C3" s="2"/>
      <c r="D3" s="2"/>
      <c r="F3" s="2"/>
    </row>
    <row r="4" spans="1:11" x14ac:dyDescent="0.3">
      <c r="B4" s="3"/>
      <c r="C4" s="2"/>
      <c r="D4" s="2"/>
      <c r="F4" s="2"/>
    </row>
    <row r="5" spans="1:11" s="6" customFormat="1" ht="18" x14ac:dyDescent="0.3">
      <c r="A5" s="4"/>
      <c r="B5" s="5"/>
      <c r="C5" s="16" t="s">
        <v>8</v>
      </c>
      <c r="D5" s="17" t="s">
        <v>9</v>
      </c>
    </row>
    <row r="6" spans="1:11" ht="18" x14ac:dyDescent="0.35">
      <c r="A6" s="8"/>
      <c r="B6" s="26"/>
      <c r="C6" s="30"/>
      <c r="D6" s="9"/>
      <c r="H6" s="2"/>
    </row>
    <row r="7" spans="1:11" ht="18" x14ac:dyDescent="0.35">
      <c r="A7" s="10" t="s">
        <v>0</v>
      </c>
      <c r="B7" s="27"/>
      <c r="C7" s="31">
        <f>IF(B2&lt;=C9,0,($B$2-C9))</f>
        <v>54000</v>
      </c>
      <c r="D7" s="11">
        <f>IF(($B$2-D9)-($B$2*D8)&lt;=0,0,($B$2-D9)-($B$2*D8))</f>
        <v>41099.999999999993</v>
      </c>
    </row>
    <row r="8" spans="1:11" ht="18" x14ac:dyDescent="0.35">
      <c r="A8" s="10" t="s">
        <v>10</v>
      </c>
      <c r="B8" s="27"/>
      <c r="C8" s="32">
        <v>0</v>
      </c>
      <c r="D8" s="12">
        <v>0.34</v>
      </c>
      <c r="F8" s="2"/>
    </row>
    <row r="9" spans="1:11" ht="18" x14ac:dyDescent="0.35">
      <c r="A9" s="22" t="s">
        <v>7</v>
      </c>
      <c r="B9" s="28"/>
      <c r="C9" s="33">
        <f>32000*3</f>
        <v>96000</v>
      </c>
      <c r="D9" s="23">
        <f>19300*3</f>
        <v>57900</v>
      </c>
      <c r="F9" s="2"/>
    </row>
    <row r="10" spans="1:11" ht="18" x14ac:dyDescent="0.35">
      <c r="A10" s="21" t="s">
        <v>1</v>
      </c>
      <c r="B10" s="50">
        <v>0.24</v>
      </c>
      <c r="C10" s="34">
        <f>IF($C$7&lt;=0,0,IF($C$7&lt;=($C$22*3),$C$7*B10,$C$22*3*B10))</f>
        <v>12960</v>
      </c>
      <c r="D10" s="24">
        <f>IF($D$7&lt;=$C$23*3,$C$23*B10*3,IF($D$7&lt;=$C$22*3,$D$7*B10,$C$22*B10*3))</f>
        <v>25218</v>
      </c>
      <c r="F10" s="2"/>
      <c r="K10" s="7"/>
    </row>
    <row r="11" spans="1:11" ht="18" x14ac:dyDescent="0.35">
      <c r="A11" s="19" t="s">
        <v>2</v>
      </c>
      <c r="B11" s="51">
        <v>0.10299999999999999</v>
      </c>
      <c r="C11" s="35">
        <f>IF(($C$7*B11)&lt;=(C24*B11*3),C24*B11*3,IF($C$7&lt;=($C$22*3),$C$7*B11,$C$22*B11*3))</f>
        <v>5562</v>
      </c>
      <c r="D11" s="25">
        <f>IF(($D$7*B11)&lt;=(C24*B11*3),C24*B11*3,IF($D$7&lt;=($C$22*3),$D$7*B11,$C$22*B11*3))</f>
        <v>4233.2999999999993</v>
      </c>
      <c r="F11" s="2"/>
    </row>
    <row r="12" spans="1:11" ht="18" x14ac:dyDescent="0.35">
      <c r="A12" s="20" t="s">
        <v>3</v>
      </c>
      <c r="B12" s="52">
        <v>0.1</v>
      </c>
      <c r="C12" s="34"/>
      <c r="D12" s="29">
        <f>IF($D$7&lt;=0,0,D7*B12)</f>
        <v>4109.9999999999991</v>
      </c>
      <c r="F12" s="2"/>
    </row>
    <row r="13" spans="1:11" ht="18" x14ac:dyDescent="0.35">
      <c r="A13" s="36"/>
      <c r="B13" s="53">
        <v>0.2</v>
      </c>
      <c r="C13" s="37">
        <f>IF($C$7&lt;=0,0,$C$7*B13)</f>
        <v>10800</v>
      </c>
      <c r="D13" s="24"/>
      <c r="F13" s="2"/>
    </row>
    <row r="14" spans="1:11" ht="18.600000000000001" thickBot="1" x14ac:dyDescent="0.4">
      <c r="A14" s="38" t="s">
        <v>5</v>
      </c>
      <c r="B14" s="39"/>
      <c r="C14" s="40">
        <f>SUM(C10:C13)</f>
        <v>29322</v>
      </c>
      <c r="D14" s="29">
        <f>SUM(D10:D12)</f>
        <v>33561.299999999996</v>
      </c>
      <c r="F14" s="2"/>
    </row>
    <row r="15" spans="1:11" ht="19.2" thickTop="1" thickBot="1" x14ac:dyDescent="0.4">
      <c r="A15" s="41" t="s">
        <v>6</v>
      </c>
      <c r="B15" s="42"/>
      <c r="C15" s="43">
        <f>$B$2-C14</f>
        <v>120678</v>
      </c>
      <c r="D15" s="44">
        <f t="shared" ref="D15" si="0">$B$2-D14</f>
        <v>116438.70000000001</v>
      </c>
      <c r="F15" s="2"/>
    </row>
    <row r="16" spans="1:11" ht="18.600000000000001" thickTop="1" x14ac:dyDescent="0.35">
      <c r="A16" s="10" t="s">
        <v>4</v>
      </c>
      <c r="B16" s="13"/>
      <c r="C16" s="18">
        <f>C14/$B$2</f>
        <v>0.19547999999999999</v>
      </c>
      <c r="D16" s="18">
        <f t="shared" ref="D16" si="1">D14/$B$2</f>
        <v>0.22374199999999997</v>
      </c>
      <c r="F16" s="2"/>
    </row>
    <row r="17" spans="1:6" ht="18" x14ac:dyDescent="0.35">
      <c r="A17" s="10"/>
      <c r="B17" s="11"/>
      <c r="C17" s="14"/>
      <c r="D17" s="14"/>
      <c r="F17" s="2"/>
    </row>
    <row r="18" spans="1:6" x14ac:dyDescent="0.3">
      <c r="B18" s="3"/>
      <c r="C18" s="2"/>
      <c r="D18" s="2"/>
      <c r="F18" s="2"/>
    </row>
    <row r="19" spans="1:6" x14ac:dyDescent="0.3">
      <c r="B19" s="3"/>
      <c r="C19" s="2"/>
      <c r="D19" s="2"/>
      <c r="F19" s="2"/>
    </row>
    <row r="20" spans="1:6" x14ac:dyDescent="0.3">
      <c r="B20" s="3"/>
      <c r="C20" s="2"/>
      <c r="D20" s="2"/>
      <c r="F20" s="2"/>
    </row>
    <row r="21" spans="1:6" x14ac:dyDescent="0.3">
      <c r="B21" s="3"/>
      <c r="C21" s="2"/>
      <c r="D21" s="2"/>
      <c r="F21" s="2"/>
    </row>
    <row r="22" spans="1:6" ht="15" customHeight="1" x14ac:dyDescent="0.3">
      <c r="A22" s="54" t="s">
        <v>12</v>
      </c>
      <c r="B22" s="54"/>
      <c r="C22" s="7">
        <v>500360</v>
      </c>
      <c r="D22" s="15"/>
      <c r="E22" s="15"/>
    </row>
    <row r="23" spans="1:6" ht="15" customHeight="1" x14ac:dyDescent="0.3">
      <c r="A23" s="54" t="s">
        <v>13</v>
      </c>
      <c r="B23" s="54"/>
      <c r="C23" s="7">
        <v>35025</v>
      </c>
      <c r="D23" s="15"/>
      <c r="E23" s="15"/>
    </row>
    <row r="24" spans="1:6" x14ac:dyDescent="0.3">
      <c r="A24" s="54" t="s">
        <v>11</v>
      </c>
      <c r="B24" s="54"/>
      <c r="C24" s="7">
        <f>(1089063/12)*15%</f>
        <v>13613.2875</v>
      </c>
      <c r="D24" s="15"/>
      <c r="E24" s="15"/>
    </row>
  </sheetData>
  <sheetProtection algorithmName="SHA-512" hashValue="4zmXAD/oJexLRhoEY4/tcdDWZylmTNVYWZ94+P9H9HhodGhzmqGk2TRhEb/+sb6+UTCj/O0DTskVWlISp9Y2Kg==" saltValue="TZ9dU0Fkn74hdko+Sot1hQ==" spinCount="100000" sheet="1" objects="1" scenarios="1" selectLockedCells="1"/>
  <mergeCells count="3">
    <mergeCell ref="A22:B22"/>
    <mergeCell ref="A23:B23"/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Dusica</dc:creator>
  <cp:lastModifiedBy>Clever finance</cp:lastModifiedBy>
  <dcterms:created xsi:type="dcterms:W3CDTF">2022-04-06T10:40:32Z</dcterms:created>
  <dcterms:modified xsi:type="dcterms:W3CDTF">2022-12-12T14:01:41Z</dcterms:modified>
</cp:coreProperties>
</file>